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ren/Desktop/RAKTDA - 3/"/>
    </mc:Choice>
  </mc:AlternateContent>
  <xr:revisionPtr revIDLastSave="0" documentId="13_ncr:1_{CE565650-E25C-0B4B-AD60-2BC9B46B733A}" xr6:coauthVersionLast="47" xr6:coauthVersionMax="47" xr10:uidLastSave="{00000000-0000-0000-0000-000000000000}"/>
  <bookViews>
    <workbookView xWindow="0" yWindow="500" windowWidth="28800" windowHeight="15500" xr2:uid="{532BFEDC-5D39-2249-8DC5-745751398ED1}"/>
  </bookViews>
  <sheets>
    <sheet name="FEB" sheetId="2" r:id="rId1"/>
  </sheets>
  <definedNames>
    <definedName name="_xlnm.Print_Area" localSheetId="0">FEB!$B$2:$AH$35</definedName>
    <definedName name="_xlnm.Print_Titles" localSheetId="0">FEB!$B:$B,FEB!$5:$5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D20" i="2"/>
  <c r="D21" i="2"/>
  <c r="D26" i="2" s="1"/>
  <c r="D22" i="2"/>
  <c r="D23" i="2"/>
  <c r="D25" i="2"/>
  <c r="D18" i="2"/>
  <c r="C15" i="2"/>
  <c r="M15" i="2" l="1"/>
  <c r="J15" i="2" l="1"/>
  <c r="I26" i="2"/>
  <c r="H26" i="2"/>
  <c r="G26" i="2"/>
  <c r="Q15" i="2"/>
  <c r="S26" i="2"/>
  <c r="S18" i="2"/>
  <c r="C16" i="2" l="1"/>
  <c r="P15" i="2"/>
  <c r="F15" i="2" l="1"/>
  <c r="L15" i="2"/>
  <c r="F17" i="2" l="1"/>
  <c r="D15" i="2"/>
  <c r="G15" i="2"/>
  <c r="G17" i="2" s="1"/>
  <c r="H15" i="2"/>
  <c r="H17" i="2" s="1"/>
  <c r="AH21" i="2"/>
  <c r="AH22" i="2"/>
  <c r="AH23" i="2"/>
  <c r="AH24" i="2"/>
  <c r="AH20" i="2"/>
  <c r="E26" i="2"/>
  <c r="J26" i="2"/>
  <c r="K26" i="2"/>
  <c r="L26" i="2"/>
  <c r="M26" i="2"/>
  <c r="N26" i="2"/>
  <c r="O26" i="2"/>
  <c r="P26" i="2"/>
  <c r="Q26" i="2"/>
  <c r="R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G15" i="2"/>
  <c r="AG17" i="2" s="1"/>
  <c r="AF15" i="2"/>
  <c r="AF17" i="2" s="1"/>
  <c r="AE15" i="2"/>
  <c r="AD15" i="2"/>
  <c r="AD16" i="2" s="1"/>
  <c r="AC17" i="2"/>
  <c r="AB15" i="2"/>
  <c r="AB17" i="2" s="1"/>
  <c r="Z15" i="2"/>
  <c r="Z16" i="2" s="1"/>
  <c r="Y15" i="2"/>
  <c r="Y17" i="2" s="1"/>
  <c r="X15" i="2"/>
  <c r="X17" i="2" s="1"/>
  <c r="W17" i="2"/>
  <c r="V15" i="2"/>
  <c r="V17" i="2" s="1"/>
  <c r="U15" i="2"/>
  <c r="U17" i="2" s="1"/>
  <c r="T15" i="2"/>
  <c r="T17" i="2" s="1"/>
  <c r="S15" i="2"/>
  <c r="S17" i="2" s="1"/>
  <c r="R15" i="2"/>
  <c r="R17" i="2" s="1"/>
  <c r="Q17" i="2"/>
  <c r="P17" i="2"/>
  <c r="O15" i="2"/>
  <c r="N15" i="2"/>
  <c r="N17" i="2" s="1"/>
  <c r="M17" i="2"/>
  <c r="L17" i="2"/>
  <c r="K15" i="2"/>
  <c r="K17" i="2" s="1"/>
  <c r="I15" i="2"/>
  <c r="I17" i="2" s="1"/>
  <c r="AH25" i="2"/>
  <c r="AG18" i="2"/>
  <c r="AF18" i="2"/>
  <c r="AE18" i="2"/>
  <c r="AB18" i="2"/>
  <c r="AA18" i="2"/>
  <c r="Z18" i="2"/>
  <c r="Y18" i="2"/>
  <c r="X18" i="2"/>
  <c r="W18" i="2"/>
  <c r="V18" i="2"/>
  <c r="U18" i="2"/>
  <c r="T18" i="2"/>
  <c r="R18" i="2"/>
  <c r="Q18" i="2"/>
  <c r="N18" i="2"/>
  <c r="L18" i="2"/>
  <c r="K18" i="2"/>
  <c r="J18" i="2"/>
  <c r="I18" i="2"/>
  <c r="H18" i="2"/>
  <c r="G18" i="2"/>
  <c r="F18" i="2"/>
  <c r="E18" i="2"/>
  <c r="C18" i="2"/>
  <c r="C17" i="2"/>
  <c r="AH14" i="2"/>
  <c r="AH13" i="2"/>
  <c r="AH12" i="2"/>
  <c r="AH11" i="2"/>
  <c r="AH10" i="2"/>
  <c r="AH9" i="2"/>
  <c r="AH8" i="2"/>
  <c r="AH7" i="2"/>
  <c r="AH6" i="2"/>
  <c r="D17" i="2" l="1"/>
  <c r="C19" i="2"/>
  <c r="AG16" i="2"/>
  <c r="AG19" i="2" s="1"/>
  <c r="AG27" i="2" s="1"/>
  <c r="S16" i="2"/>
  <c r="AC16" i="2"/>
  <c r="AC19" i="2" s="1"/>
  <c r="AC27" i="2" s="1"/>
  <c r="L16" i="2"/>
  <c r="L19" i="2" s="1"/>
  <c r="L27" i="2" s="1"/>
  <c r="Y16" i="2"/>
  <c r="Y19" i="2" s="1"/>
  <c r="Y27" i="2" s="1"/>
  <c r="G16" i="2"/>
  <c r="G19" i="2" s="1"/>
  <c r="G27" i="2" s="1"/>
  <c r="D16" i="2"/>
  <c r="D19" i="2" s="1"/>
  <c r="D27" i="2" s="1"/>
  <c r="X16" i="2"/>
  <c r="X19" i="2" s="1"/>
  <c r="X27" i="2" s="1"/>
  <c r="AH15" i="2"/>
  <c r="AH16" i="2" s="1"/>
  <c r="J17" i="2"/>
  <c r="K16" i="2"/>
  <c r="K19" i="2" s="1"/>
  <c r="K27" i="2" s="1"/>
  <c r="AE17" i="2"/>
  <c r="AA17" i="2"/>
  <c r="AF16" i="2"/>
  <c r="AF19" i="2" s="1"/>
  <c r="AF27" i="2" s="1"/>
  <c r="AB16" i="2"/>
  <c r="AB19" i="2" s="1"/>
  <c r="AB27" i="2" s="1"/>
  <c r="U16" i="2"/>
  <c r="U19" i="2" s="1"/>
  <c r="U27" i="2" s="1"/>
  <c r="Q16" i="2"/>
  <c r="Q19" i="2" s="1"/>
  <c r="Q27" i="2" s="1"/>
  <c r="J16" i="2"/>
  <c r="J19" i="2" s="1"/>
  <c r="J27" i="2" s="1"/>
  <c r="AD17" i="2"/>
  <c r="AD19" i="2" s="1"/>
  <c r="AD27" i="2" s="1"/>
  <c r="R16" i="2"/>
  <c r="R19" i="2" s="1"/>
  <c r="R27" i="2" s="1"/>
  <c r="E16" i="2"/>
  <c r="E19" i="2" s="1"/>
  <c r="E27" i="2" s="1"/>
  <c r="AE16" i="2"/>
  <c r="AE19" i="2" s="1"/>
  <c r="AE27" i="2" s="1"/>
  <c r="AA16" i="2"/>
  <c r="T16" i="2"/>
  <c r="T19" i="2" s="1"/>
  <c r="T27" i="2" s="1"/>
  <c r="M16" i="2"/>
  <c r="M19" i="2" s="1"/>
  <c r="M27" i="2" s="1"/>
  <c r="I16" i="2"/>
  <c r="I19" i="2" s="1"/>
  <c r="I27" i="2" s="1"/>
  <c r="Z17" i="2"/>
  <c r="Z19" i="2" s="1"/>
  <c r="Z27" i="2" s="1"/>
  <c r="W16" i="2"/>
  <c r="W19" i="2" s="1"/>
  <c r="W27" i="2" s="1"/>
  <c r="V16" i="2"/>
  <c r="V19" i="2" s="1"/>
  <c r="V27" i="2" s="1"/>
  <c r="P16" i="2"/>
  <c r="O16" i="2"/>
  <c r="O17" i="2"/>
  <c r="N16" i="2"/>
  <c r="N19" i="2" s="1"/>
  <c r="N27" i="2" s="1"/>
  <c r="H16" i="2"/>
  <c r="H19" i="2" s="1"/>
  <c r="H27" i="2" s="1"/>
  <c r="F16" i="2"/>
  <c r="F19" i="2" s="1"/>
  <c r="F27" i="2" s="1"/>
  <c r="AH18" i="2"/>
  <c r="AH26" i="2" l="1"/>
  <c r="C27" i="2"/>
  <c r="O19" i="2"/>
  <c r="P19" i="2"/>
  <c r="P27" i="2" s="1"/>
  <c r="S19" i="2"/>
  <c r="S27" i="2" s="1"/>
  <c r="AA19" i="2"/>
  <c r="AA27" i="2" s="1"/>
  <c r="AH17" i="2"/>
  <c r="O27" i="2"/>
  <c r="AH19" i="2" l="1"/>
  <c r="AH27" i="2" s="1"/>
</calcChain>
</file>

<file path=xl/sharedStrings.xml><?xml version="1.0" encoding="utf-8"?>
<sst xmlns="http://schemas.openxmlformats.org/spreadsheetml/2006/main" count="59" uniqueCount="34">
  <si>
    <t xml:space="preserve">WANDER RETREATS </t>
  </si>
  <si>
    <t>DATE</t>
  </si>
  <si>
    <t>Total Rooms Occupied</t>
  </si>
  <si>
    <t>Resturant Food 1</t>
  </si>
  <si>
    <t>EVENTS Food</t>
  </si>
  <si>
    <t>EVENTS Bar</t>
  </si>
  <si>
    <t>Destination Fee 7%</t>
  </si>
  <si>
    <t>TD-10 Aed</t>
  </si>
  <si>
    <t>Total</t>
  </si>
  <si>
    <t>Cash Collection</t>
  </si>
  <si>
    <t>Visa From CC Machine</t>
  </si>
  <si>
    <t>Master from CC machine</t>
  </si>
  <si>
    <t>Amex and Others</t>
  </si>
  <si>
    <t>Tips</t>
  </si>
  <si>
    <t>Difference</t>
  </si>
  <si>
    <t>Note : Total TAX % is 17%</t>
  </si>
  <si>
    <t>Income auditor</t>
  </si>
  <si>
    <t>Bar  - Alcohol</t>
  </si>
  <si>
    <t>EVENTS - Services</t>
  </si>
  <si>
    <t>Director of finance</t>
  </si>
  <si>
    <t>Resturant Drinks</t>
  </si>
  <si>
    <t>TP Net Rev</t>
  </si>
  <si>
    <t>EVENTS Room Rev</t>
  </si>
  <si>
    <t>Fund Transfer</t>
  </si>
  <si>
    <t>MONTHLY REVENUE REPORT MARCH 2024</t>
  </si>
  <si>
    <t xml:space="preserve"> </t>
  </si>
  <si>
    <t>29/2/2025</t>
  </si>
  <si>
    <t>30/2/2024</t>
  </si>
  <si>
    <t>31/2/2025</t>
  </si>
  <si>
    <t>Service charge 5% &amp; VAT 10%</t>
  </si>
  <si>
    <t>VAT 5%</t>
  </si>
  <si>
    <t>SERVICE  5%</t>
  </si>
  <si>
    <t>RAK FEES. 7%</t>
  </si>
  <si>
    <t>TOTAL February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</si>
</sst>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6">
    <font>
      <sz val="12"/>
      <color theme="1"/>
      <name val="Eurostile-Reg"/>
      <family val="2"/>
    </font>
    <font>
      <sz val="12"/>
      <color theme="1"/>
      <name val="Eurostile-Reg"/>
      <family val="2"/>
    </font>
    <font>
      <sz val="11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6"/>
      <color theme="1"/>
      <name val="Calibri Light"/>
      <family val="2"/>
      <scheme val="major"/>
    </font>
    <font>
      <b/>
      <sz val="16"/>
      <color rgb="FFFF0000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sz val="11"/>
      <color theme="1"/>
      <name val="Eurostile"/>
    </font>
    <font>
      <b/>
      <sz val="12"/>
      <color theme="1"/>
      <name val="Eurostile"/>
    </font>
    <font>
      <b/>
      <sz val="11"/>
      <color theme="1"/>
      <name val="Eurostile"/>
    </font>
    <font>
      <b/>
      <sz val="11"/>
      <color theme="1"/>
      <name val="Calibri Light"/>
      <family val="2"/>
      <scheme val="major"/>
    </font>
    <font>
      <b/>
      <sz val="14"/>
      <color theme="1"/>
      <name val="Eurostile"/>
    </font>
    <font>
      <b/>
      <sz val="11"/>
      <color rgb="FFFF000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2"/>
      <color rgb="FFFF0000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3" xfId="0" applyFont="1" applyBorder="1" applyAlignment="1">
      <alignment vertical="center"/>
    </xf>
    <xf numFmtId="43" fontId="3" fillId="0" borderId="4" xfId="1" applyFont="1" applyFill="1" applyBorder="1"/>
    <xf numFmtId="0" fontId="3" fillId="4" borderId="0" xfId="0" applyFon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43" fontId="3" fillId="0" borderId="0" xfId="0" applyNumberFormat="1" applyFont="1"/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165" fontId="3" fillId="0" borderId="4" xfId="1" applyNumberFormat="1" applyFont="1" applyFill="1" applyBorder="1"/>
    <xf numFmtId="0" fontId="3" fillId="0" borderId="5" xfId="0" applyFont="1" applyBorder="1"/>
    <xf numFmtId="43" fontId="3" fillId="0" borderId="5" xfId="1" applyFont="1" applyFill="1" applyBorder="1"/>
    <xf numFmtId="0" fontId="3" fillId="0" borderId="6" xfId="0" applyFont="1" applyBorder="1"/>
    <xf numFmtId="0" fontId="3" fillId="0" borderId="9" xfId="0" applyFont="1" applyBorder="1"/>
    <xf numFmtId="43" fontId="3" fillId="4" borderId="5" xfId="1" applyFont="1" applyFill="1" applyBorder="1"/>
    <xf numFmtId="0" fontId="3" fillId="5" borderId="0" xfId="0" applyFont="1" applyFill="1"/>
    <xf numFmtId="0" fontId="3" fillId="0" borderId="7" xfId="0" applyFont="1" applyBorder="1" applyAlignment="1">
      <alignment vertical="center"/>
    </xf>
    <xf numFmtId="14" fontId="3" fillId="0" borderId="8" xfId="0" applyNumberFormat="1" applyFont="1" applyBorder="1" applyAlignment="1">
      <alignment vertical="center"/>
    </xf>
    <xf numFmtId="165" fontId="3" fillId="0" borderId="5" xfId="1" applyNumberFormat="1" applyFont="1" applyFill="1" applyBorder="1"/>
    <xf numFmtId="43" fontId="3" fillId="0" borderId="5" xfId="1" applyFont="1" applyFill="1" applyBorder="1" applyAlignment="1">
      <alignment horizontal="centerContinuous" vertical="center"/>
    </xf>
    <xf numFmtId="0" fontId="3" fillId="3" borderId="9" xfId="0" applyFont="1" applyFill="1" applyBorder="1" applyAlignment="1">
      <alignment vertical="center"/>
    </xf>
    <xf numFmtId="43" fontId="3" fillId="3" borderId="5" xfId="1" applyFont="1" applyFill="1" applyBorder="1" applyAlignment="1">
      <alignment vertical="center"/>
    </xf>
    <xf numFmtId="43" fontId="3" fillId="3" borderId="4" xfId="1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43" fontId="3" fillId="0" borderId="11" xfId="1" applyFont="1" applyFill="1" applyBorder="1" applyAlignment="1">
      <alignment vertical="center"/>
    </xf>
    <xf numFmtId="43" fontId="3" fillId="0" borderId="12" xfId="1" applyFont="1" applyFill="1" applyBorder="1" applyAlignment="1">
      <alignment vertical="center"/>
    </xf>
    <xf numFmtId="0" fontId="3" fillId="6" borderId="9" xfId="0" applyFont="1" applyFill="1" applyBorder="1"/>
    <xf numFmtId="43" fontId="3" fillId="6" borderId="5" xfId="1" applyFont="1" applyFill="1" applyBorder="1"/>
    <xf numFmtId="43" fontId="3" fillId="6" borderId="4" xfId="1" applyFont="1" applyFill="1" applyBorder="1"/>
    <xf numFmtId="43" fontId="3" fillId="0" borderId="5" xfId="1" applyFont="1" applyFill="1" applyBorder="1" applyAlignment="1">
      <alignment horizontal="right"/>
    </xf>
    <xf numFmtId="43" fontId="3" fillId="0" borderId="5" xfId="1" applyFont="1" applyFill="1" applyBorder="1" applyAlignment="1">
      <alignment vertical="center"/>
    </xf>
    <xf numFmtId="43" fontId="5" fillId="0" borderId="5" xfId="1" applyFont="1" applyFill="1" applyBorder="1"/>
    <xf numFmtId="0" fontId="2" fillId="0" borderId="1" xfId="0" applyFont="1" applyBorder="1"/>
    <xf numFmtId="0" fontId="2" fillId="0" borderId="2" xfId="0" applyFont="1" applyBorder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1" applyNumberFormat="1" applyFont="1" applyBorder="1"/>
    <xf numFmtId="0" fontId="9" fillId="0" borderId="0" xfId="0" applyFont="1"/>
    <xf numFmtId="0" fontId="7" fillId="0" borderId="0" xfId="0" applyFont="1" applyAlignment="1">
      <alignment horizontal="right"/>
    </xf>
    <xf numFmtId="9" fontId="9" fillId="0" borderId="0" xfId="0" applyNumberFormat="1" applyFont="1"/>
    <xf numFmtId="9" fontId="7" fillId="0" borderId="0" xfId="0" applyNumberFormat="1" applyFont="1" applyAlignment="1">
      <alignment horizontal="right"/>
    </xf>
    <xf numFmtId="9" fontId="7" fillId="0" borderId="0" xfId="0" applyNumberFormat="1" applyFont="1"/>
    <xf numFmtId="164" fontId="11" fillId="0" borderId="0" xfId="0" applyNumberFormat="1" applyFont="1"/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43" fontId="8" fillId="0" borderId="13" xfId="1" applyFont="1" applyBorder="1" applyAlignment="1">
      <alignment horizontal="right"/>
    </xf>
    <xf numFmtId="0" fontId="15" fillId="0" borderId="0" xfId="0" applyFont="1" applyAlignment="1">
      <alignment horizontal="right"/>
    </xf>
    <xf numFmtId="43" fontId="15" fillId="0" borderId="0" xfId="1" applyFont="1" applyAlignment="1">
      <alignment horizontal="right"/>
    </xf>
    <xf numFmtId="0" fontId="4" fillId="7" borderId="5" xfId="0" applyFont="1" applyFill="1" applyBorder="1"/>
    <xf numFmtId="0" fontId="2" fillId="0" borderId="15" xfId="0" applyFont="1" applyBorder="1"/>
    <xf numFmtId="0" fontId="3" fillId="0" borderId="14" xfId="0" applyFont="1" applyBorder="1" applyAlignment="1">
      <alignment horizontal="right" vertical="center"/>
    </xf>
    <xf numFmtId="0" fontId="3" fillId="0" borderId="9" xfId="0" applyFont="1" applyBorder="1" applyAlignment="1">
      <alignment horizontal="right"/>
    </xf>
    <xf numFmtId="0" fontId="3" fillId="6" borderId="9" xfId="0" applyFont="1" applyFill="1" applyBorder="1" applyAlignment="1">
      <alignment horizontal="right"/>
    </xf>
    <xf numFmtId="0" fontId="3" fillId="3" borderId="9" xfId="0" applyFont="1" applyFill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811E1-9693-447E-898D-EE32FAC2957E}">
  <sheetPr>
    <pageSetUpPr fitToPage="1"/>
  </sheetPr>
  <dimension ref="A1:OO44"/>
  <sheetViews>
    <sheetView tabSelected="1" topLeftCell="A3" zoomScale="60" zoomScaleNormal="60" zoomScaleSheetLayoutView="30" workbookViewId="0">
      <selection activeCell="AH5" sqref="AH5"/>
    </sheetView>
  </sheetViews>
  <sheetFormatPr baseColWidth="10" defaultColWidth="22.28515625" defaultRowHeight="15"/>
  <cols>
    <col min="1" max="1" width="2.7109375" style="1" bestFit="1" customWidth="1"/>
    <col min="2" max="2" width="32.85546875" style="1" customWidth="1"/>
    <col min="3" max="34" width="17.140625" style="1" customWidth="1"/>
    <col min="35" max="35" width="29.7109375" style="1" customWidth="1"/>
    <col min="36" max="135" width="22.28515625" style="1"/>
    <col min="136" max="136" width="22.28515625" style="1" customWidth="1"/>
    <col min="137" max="16384" width="22.28515625" style="1"/>
  </cols>
  <sheetData>
    <row r="1" spans="2:336" ht="16" thickBot="1"/>
    <row r="2" spans="2:336" ht="16" thickBot="1"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>
        <v>350</v>
      </c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56"/>
    </row>
    <row r="3" spans="2:336" s="6" customFormat="1" ht="54.5" customHeight="1" thickBot="1">
      <c r="B3" s="9" t="s">
        <v>0</v>
      </c>
      <c r="C3" s="10"/>
      <c r="D3" s="10"/>
      <c r="E3" s="10">
        <v>4830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55"/>
    </row>
    <row r="4" spans="2:336" s="6" customFormat="1" ht="54.5" customHeight="1" thickBot="1">
      <c r="B4" s="9" t="s">
        <v>24</v>
      </c>
      <c r="C4" s="10"/>
      <c r="D4" s="10"/>
      <c r="E4" s="10">
        <v>4620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55"/>
    </row>
    <row r="5" spans="2:336" s="6" customFormat="1" ht="54.5" customHeight="1">
      <c r="B5" s="18" t="s">
        <v>1</v>
      </c>
      <c r="C5" s="19">
        <v>45689</v>
      </c>
      <c r="D5" s="19">
        <v>45779</v>
      </c>
      <c r="E5" s="19">
        <v>45691</v>
      </c>
      <c r="F5" s="19">
        <v>45720</v>
      </c>
      <c r="G5" s="19">
        <v>45693</v>
      </c>
      <c r="H5" s="19">
        <v>45694</v>
      </c>
      <c r="I5" s="19">
        <v>45695</v>
      </c>
      <c r="J5" s="19">
        <v>45696</v>
      </c>
      <c r="K5" s="19">
        <v>45697</v>
      </c>
      <c r="L5" s="19">
        <v>45698</v>
      </c>
      <c r="M5" s="19">
        <v>45699</v>
      </c>
      <c r="N5" s="19">
        <v>45700</v>
      </c>
      <c r="O5" s="19">
        <v>45701</v>
      </c>
      <c r="P5" s="19">
        <v>45702</v>
      </c>
      <c r="Q5" s="19">
        <v>45703</v>
      </c>
      <c r="R5" s="19">
        <v>45704</v>
      </c>
      <c r="S5" s="19">
        <v>45705</v>
      </c>
      <c r="T5" s="19">
        <v>45706</v>
      </c>
      <c r="U5" s="19">
        <v>45707</v>
      </c>
      <c r="V5" s="19">
        <v>45708</v>
      </c>
      <c r="W5" s="19">
        <v>45709</v>
      </c>
      <c r="X5" s="19">
        <v>45710</v>
      </c>
      <c r="Y5" s="19">
        <v>45711</v>
      </c>
      <c r="Z5" s="19">
        <v>45712</v>
      </c>
      <c r="AA5" s="19">
        <v>45713</v>
      </c>
      <c r="AB5" s="19">
        <v>45714</v>
      </c>
      <c r="AC5" s="19">
        <v>45715</v>
      </c>
      <c r="AD5" s="19">
        <v>45716</v>
      </c>
      <c r="AE5" s="19" t="s">
        <v>26</v>
      </c>
      <c r="AF5" s="19" t="s">
        <v>27</v>
      </c>
      <c r="AG5" s="19" t="s">
        <v>28</v>
      </c>
      <c r="AH5" s="2" t="s">
        <v>33</v>
      </c>
      <c r="AI5" s="57" t="s">
        <v>1</v>
      </c>
    </row>
    <row r="6" spans="2:336" s="5" customFormat="1" ht="54.5" customHeight="1">
      <c r="B6" s="15" t="s">
        <v>2</v>
      </c>
      <c r="C6" s="20">
        <v>21</v>
      </c>
      <c r="D6" s="20">
        <v>21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>
        <v>12</v>
      </c>
      <c r="U6" s="20"/>
      <c r="V6" s="20"/>
      <c r="W6" s="20"/>
      <c r="X6" s="20"/>
      <c r="Y6" s="20"/>
      <c r="Z6" s="20"/>
      <c r="AA6" s="20"/>
      <c r="AB6" s="20">
        <v>9</v>
      </c>
      <c r="AC6" s="20"/>
      <c r="AD6" s="20"/>
      <c r="AE6" s="20"/>
      <c r="AF6" s="20"/>
      <c r="AG6" s="20"/>
      <c r="AH6" s="11">
        <f t="shared" ref="AH6:AH14" si="0">SUM(C6:AG6)</f>
        <v>63</v>
      </c>
      <c r="AI6" s="58" t="s">
        <v>2</v>
      </c>
    </row>
    <row r="7" spans="2:336" s="5" customFormat="1" ht="54.5" customHeight="1">
      <c r="B7" s="15" t="s">
        <v>21</v>
      </c>
      <c r="C7" s="13">
        <v>4830</v>
      </c>
      <c r="D7" s="13">
        <v>4830</v>
      </c>
      <c r="E7" s="13"/>
      <c r="F7" s="13"/>
      <c r="G7" s="13"/>
      <c r="H7" s="13"/>
      <c r="I7" s="13"/>
      <c r="J7" s="13"/>
      <c r="K7" s="13"/>
      <c r="L7" s="13"/>
      <c r="M7" s="13"/>
      <c r="N7" s="32"/>
      <c r="O7" s="13"/>
      <c r="P7" s="13"/>
      <c r="Q7" s="13"/>
      <c r="R7" s="13"/>
      <c r="S7" s="13"/>
      <c r="T7" s="13">
        <v>4800</v>
      </c>
      <c r="U7" s="13"/>
      <c r="V7" s="13"/>
      <c r="W7" s="13"/>
      <c r="X7" s="13"/>
      <c r="Y7" s="13"/>
      <c r="Z7" s="13"/>
      <c r="AA7" s="13"/>
      <c r="AB7" s="13">
        <v>5200</v>
      </c>
      <c r="AC7" s="13"/>
      <c r="AD7" s="13"/>
      <c r="AE7" s="13"/>
      <c r="AF7" s="13"/>
      <c r="AG7" s="13"/>
      <c r="AH7" s="3">
        <f t="shared" si="0"/>
        <v>19660</v>
      </c>
      <c r="AI7" s="58" t="s">
        <v>21</v>
      </c>
    </row>
    <row r="8" spans="2:336" s="5" customFormat="1" ht="54.5" customHeight="1">
      <c r="B8" s="15" t="s">
        <v>22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21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3">
        <f t="shared" si="0"/>
        <v>0</v>
      </c>
      <c r="AI8" s="58" t="s">
        <v>22</v>
      </c>
    </row>
    <row r="9" spans="2:336" s="5" customFormat="1" ht="54.5" customHeight="1">
      <c r="B9" s="15" t="s">
        <v>3</v>
      </c>
      <c r="C9" s="13">
        <v>2415</v>
      </c>
      <c r="D9" s="13">
        <v>2415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>
        <v>540</v>
      </c>
      <c r="U9" s="13"/>
      <c r="V9" s="13">
        <v>3200</v>
      </c>
      <c r="W9" s="13"/>
      <c r="X9" s="13"/>
      <c r="Y9" s="13"/>
      <c r="Z9" s="13"/>
      <c r="AA9" s="13"/>
      <c r="AB9" s="13">
        <v>780</v>
      </c>
      <c r="AC9" s="13"/>
      <c r="AD9" s="13"/>
      <c r="AE9" s="13"/>
      <c r="AF9" s="13"/>
      <c r="AG9" s="13"/>
      <c r="AH9" s="3">
        <f t="shared" si="0"/>
        <v>9350</v>
      </c>
      <c r="AI9" s="58" t="s">
        <v>3</v>
      </c>
      <c r="AJ9" s="8"/>
    </row>
    <row r="10" spans="2:336" s="5" customFormat="1" ht="54.5" customHeight="1">
      <c r="B10" s="15" t="s">
        <v>20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3">
        <f t="shared" si="0"/>
        <v>0</v>
      </c>
      <c r="AI10" s="58" t="s">
        <v>20</v>
      </c>
    </row>
    <row r="11" spans="2:336" s="5" customFormat="1" ht="54.5" customHeight="1">
      <c r="B11" s="15" t="s">
        <v>17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3">
        <f t="shared" si="0"/>
        <v>0</v>
      </c>
      <c r="AI11" s="58" t="s">
        <v>17</v>
      </c>
    </row>
    <row r="12" spans="2:336" s="5" customFormat="1" ht="54.5" customHeight="1">
      <c r="B12" s="28" t="s">
        <v>4</v>
      </c>
      <c r="C12" s="29"/>
      <c r="D12" s="29"/>
      <c r="E12" s="29"/>
      <c r="F12" s="29"/>
      <c r="G12" s="29"/>
      <c r="H12" s="29"/>
      <c r="I12" s="29"/>
      <c r="J12" s="29"/>
      <c r="K12" s="29"/>
      <c r="L12" s="13"/>
      <c r="M12" s="29"/>
      <c r="N12" s="29"/>
      <c r="O12" s="29"/>
      <c r="P12" s="13"/>
      <c r="Q12" s="13"/>
      <c r="R12" s="13"/>
      <c r="S12" s="29"/>
      <c r="T12" s="29"/>
      <c r="U12" s="29"/>
      <c r="V12" s="13"/>
      <c r="W12" s="13"/>
      <c r="X12" s="29"/>
      <c r="Y12" s="13"/>
      <c r="Z12" s="13"/>
      <c r="AA12" s="13"/>
      <c r="AB12" s="29"/>
      <c r="AC12" s="29"/>
      <c r="AD12" s="29"/>
      <c r="AE12" s="29"/>
      <c r="AF12" s="29"/>
      <c r="AG12" s="29"/>
      <c r="AH12" s="30">
        <f t="shared" si="0"/>
        <v>0</v>
      </c>
      <c r="AI12" s="59" t="s">
        <v>4</v>
      </c>
    </row>
    <row r="13" spans="2:336" s="5" customFormat="1" ht="54.5" customHeight="1">
      <c r="B13" s="28" t="s">
        <v>5</v>
      </c>
      <c r="C13" s="29"/>
      <c r="D13" s="29"/>
      <c r="E13" s="29"/>
      <c r="F13" s="29"/>
      <c r="G13" s="29"/>
      <c r="H13" s="29"/>
      <c r="I13" s="29"/>
      <c r="J13" s="29"/>
      <c r="K13" s="29"/>
      <c r="L13" s="13"/>
      <c r="M13" s="29"/>
      <c r="N13" s="29"/>
      <c r="O13" s="29"/>
      <c r="P13" s="29"/>
      <c r="Q13" s="13"/>
      <c r="R13" s="13"/>
      <c r="S13" s="29"/>
      <c r="T13" s="29"/>
      <c r="U13" s="29"/>
      <c r="V13" s="13"/>
      <c r="W13" s="13"/>
      <c r="X13" s="29"/>
      <c r="Y13" s="13"/>
      <c r="Z13" s="13"/>
      <c r="AA13" s="13"/>
      <c r="AB13" s="29"/>
      <c r="AC13" s="29"/>
      <c r="AD13" s="29"/>
      <c r="AE13" s="29"/>
      <c r="AF13" s="29"/>
      <c r="AG13" s="29"/>
      <c r="AH13" s="30">
        <f t="shared" si="0"/>
        <v>0</v>
      </c>
      <c r="AI13" s="59" t="s">
        <v>5</v>
      </c>
    </row>
    <row r="14" spans="2:336" s="17" customFormat="1" ht="54.5" customHeight="1">
      <c r="B14" s="28" t="s">
        <v>18</v>
      </c>
      <c r="C14" s="29"/>
      <c r="D14" s="29"/>
      <c r="E14" s="29"/>
      <c r="F14" s="29"/>
      <c r="G14" s="29"/>
      <c r="H14" s="29"/>
      <c r="I14" s="29"/>
      <c r="J14" s="29"/>
      <c r="K14" s="29"/>
      <c r="L14" s="13"/>
      <c r="M14" s="29"/>
      <c r="N14" s="29"/>
      <c r="O14" s="29"/>
      <c r="P14" s="29"/>
      <c r="Q14" s="13"/>
      <c r="R14" s="13"/>
      <c r="S14" s="29"/>
      <c r="T14" s="29"/>
      <c r="U14" s="29"/>
      <c r="V14" s="13"/>
      <c r="W14" s="13"/>
      <c r="X14" s="29"/>
      <c r="Y14" s="13"/>
      <c r="Z14" s="29"/>
      <c r="AA14" s="13"/>
      <c r="AB14" s="29"/>
      <c r="AC14" s="29"/>
      <c r="AD14" s="29"/>
      <c r="AE14" s="29"/>
      <c r="AF14" s="29"/>
      <c r="AG14" s="29"/>
      <c r="AH14" s="30">
        <f t="shared" si="0"/>
        <v>0</v>
      </c>
      <c r="AI14" s="59" t="s">
        <v>18</v>
      </c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</row>
    <row r="15" spans="2:336" s="5" customFormat="1" ht="54.5" customHeight="1">
      <c r="B15" s="15" t="s">
        <v>8</v>
      </c>
      <c r="C15" s="13">
        <f>SUM(C7:C14)</f>
        <v>7245</v>
      </c>
      <c r="D15" s="13">
        <f t="shared" ref="D15:AH15" si="1">SUM(D7:D14)</f>
        <v>7245</v>
      </c>
      <c r="E15" s="13"/>
      <c r="F15" s="13">
        <f>SUM(F7:F14)</f>
        <v>0</v>
      </c>
      <c r="G15" s="13">
        <f t="shared" si="1"/>
        <v>0</v>
      </c>
      <c r="H15" s="13">
        <f t="shared" si="1"/>
        <v>0</v>
      </c>
      <c r="I15" s="13">
        <f t="shared" si="1"/>
        <v>0</v>
      </c>
      <c r="J15" s="13">
        <f>SUM(J7:J14)</f>
        <v>0</v>
      </c>
      <c r="K15" s="13">
        <f t="shared" si="1"/>
        <v>0</v>
      </c>
      <c r="L15" s="13">
        <f>SUM(L6:L14)</f>
        <v>0</v>
      </c>
      <c r="M15" s="13">
        <f>SUM(M7:M14)</f>
        <v>0</v>
      </c>
      <c r="N15" s="13">
        <f t="shared" si="1"/>
        <v>0</v>
      </c>
      <c r="O15" s="13">
        <f t="shared" si="1"/>
        <v>0</v>
      </c>
      <c r="P15" s="13">
        <f>SUM(P7:P14)</f>
        <v>0</v>
      </c>
      <c r="Q15" s="13">
        <f>SUM(Q7:Q14)</f>
        <v>0</v>
      </c>
      <c r="R15" s="13">
        <f t="shared" si="1"/>
        <v>0</v>
      </c>
      <c r="S15" s="13">
        <f t="shared" si="1"/>
        <v>0</v>
      </c>
      <c r="T15" s="13">
        <f t="shared" si="1"/>
        <v>5340</v>
      </c>
      <c r="U15" s="13">
        <f t="shared" si="1"/>
        <v>0</v>
      </c>
      <c r="V15" s="13">
        <f t="shared" si="1"/>
        <v>3200</v>
      </c>
      <c r="W15" s="13"/>
      <c r="X15" s="13">
        <f t="shared" si="1"/>
        <v>0</v>
      </c>
      <c r="Y15" s="13">
        <f t="shared" si="1"/>
        <v>0</v>
      </c>
      <c r="Z15" s="13">
        <f t="shared" si="1"/>
        <v>0</v>
      </c>
      <c r="AA15" s="13"/>
      <c r="AB15" s="13">
        <f t="shared" si="1"/>
        <v>5980</v>
      </c>
      <c r="AC15" s="13"/>
      <c r="AD15" s="13">
        <f t="shared" si="1"/>
        <v>0</v>
      </c>
      <c r="AE15" s="13">
        <f t="shared" si="1"/>
        <v>0</v>
      </c>
      <c r="AF15" s="13">
        <f t="shared" si="1"/>
        <v>0</v>
      </c>
      <c r="AG15" s="13">
        <f t="shared" si="1"/>
        <v>0</v>
      </c>
      <c r="AH15" s="3">
        <f t="shared" si="1"/>
        <v>29010</v>
      </c>
      <c r="AI15" s="58" t="s">
        <v>8</v>
      </c>
    </row>
    <row r="16" spans="2:336" s="4" customFormat="1" ht="54.5" customHeight="1">
      <c r="B16" s="15" t="s">
        <v>29</v>
      </c>
      <c r="C16" s="13">
        <f>C15*0.1</f>
        <v>724.5</v>
      </c>
      <c r="D16" s="13">
        <f>+D15*10%</f>
        <v>724.5</v>
      </c>
      <c r="E16" s="13">
        <f t="shared" ref="E16:AH16" si="2">+E15*10%</f>
        <v>0</v>
      </c>
      <c r="F16" s="13">
        <f t="shared" si="2"/>
        <v>0</v>
      </c>
      <c r="G16" s="13">
        <f t="shared" si="2"/>
        <v>0</v>
      </c>
      <c r="H16" s="13">
        <f t="shared" si="2"/>
        <v>0</v>
      </c>
      <c r="I16" s="13">
        <f t="shared" si="2"/>
        <v>0</v>
      </c>
      <c r="J16" s="13">
        <f t="shared" si="2"/>
        <v>0</v>
      </c>
      <c r="K16" s="13">
        <f t="shared" si="2"/>
        <v>0</v>
      </c>
      <c r="L16" s="13">
        <f t="shared" si="2"/>
        <v>0</v>
      </c>
      <c r="M16" s="13">
        <f t="shared" si="2"/>
        <v>0</v>
      </c>
      <c r="N16" s="13">
        <f t="shared" si="2"/>
        <v>0</v>
      </c>
      <c r="O16" s="13">
        <f t="shared" si="2"/>
        <v>0</v>
      </c>
      <c r="P16" s="13">
        <f t="shared" si="2"/>
        <v>0</v>
      </c>
      <c r="Q16" s="13">
        <f t="shared" si="2"/>
        <v>0</v>
      </c>
      <c r="R16" s="13">
        <f t="shared" si="2"/>
        <v>0</v>
      </c>
      <c r="S16" s="13">
        <f t="shared" si="2"/>
        <v>0</v>
      </c>
      <c r="T16" s="13">
        <f t="shared" si="2"/>
        <v>534</v>
      </c>
      <c r="U16" s="13">
        <f t="shared" si="2"/>
        <v>0</v>
      </c>
      <c r="V16" s="13">
        <f t="shared" si="2"/>
        <v>320</v>
      </c>
      <c r="W16" s="13">
        <f t="shared" si="2"/>
        <v>0</v>
      </c>
      <c r="X16" s="13">
        <f t="shared" si="2"/>
        <v>0</v>
      </c>
      <c r="Y16" s="13">
        <f t="shared" si="2"/>
        <v>0</v>
      </c>
      <c r="Z16" s="13">
        <f t="shared" si="2"/>
        <v>0</v>
      </c>
      <c r="AA16" s="13">
        <f t="shared" si="2"/>
        <v>0</v>
      </c>
      <c r="AB16" s="13">
        <f t="shared" si="2"/>
        <v>598</v>
      </c>
      <c r="AC16" s="13">
        <f t="shared" si="2"/>
        <v>0</v>
      </c>
      <c r="AD16" s="13">
        <f t="shared" si="2"/>
        <v>0</v>
      </c>
      <c r="AE16" s="13">
        <f t="shared" si="2"/>
        <v>0</v>
      </c>
      <c r="AF16" s="13">
        <f t="shared" si="2"/>
        <v>0</v>
      </c>
      <c r="AG16" s="13">
        <f t="shared" si="2"/>
        <v>0</v>
      </c>
      <c r="AH16" s="3">
        <f t="shared" si="2"/>
        <v>2901</v>
      </c>
      <c r="AI16" s="58" t="s">
        <v>29</v>
      </c>
    </row>
    <row r="17" spans="1:405" s="4" customFormat="1" ht="54.5" customHeight="1">
      <c r="B17" s="15" t="s">
        <v>6</v>
      </c>
      <c r="C17" s="13">
        <f>+(C7+C8+C9+C10+C11+C12+C13+C14)*7%</f>
        <v>507.15000000000003</v>
      </c>
      <c r="D17" s="13">
        <f>+D15*7%</f>
        <v>507.15000000000003</v>
      </c>
      <c r="E17" s="13"/>
      <c r="F17" s="13">
        <f t="shared" ref="F17:AG17" si="3">+F15*7%</f>
        <v>0</v>
      </c>
      <c r="G17" s="13">
        <f t="shared" si="3"/>
        <v>0</v>
      </c>
      <c r="H17" s="13">
        <f t="shared" si="3"/>
        <v>0</v>
      </c>
      <c r="I17" s="13">
        <f t="shared" si="3"/>
        <v>0</v>
      </c>
      <c r="J17" s="13">
        <f t="shared" si="3"/>
        <v>0</v>
      </c>
      <c r="K17" s="13">
        <f t="shared" si="3"/>
        <v>0</v>
      </c>
      <c r="L17" s="13">
        <f t="shared" si="3"/>
        <v>0</v>
      </c>
      <c r="M17" s="13">
        <f t="shared" si="3"/>
        <v>0</v>
      </c>
      <c r="N17" s="13">
        <f t="shared" si="3"/>
        <v>0</v>
      </c>
      <c r="O17" s="13">
        <f t="shared" si="3"/>
        <v>0</v>
      </c>
      <c r="P17" s="13">
        <f t="shared" si="3"/>
        <v>0</v>
      </c>
      <c r="Q17" s="13">
        <f t="shared" si="3"/>
        <v>0</v>
      </c>
      <c r="R17" s="13">
        <f t="shared" si="3"/>
        <v>0</v>
      </c>
      <c r="S17" s="13">
        <f t="shared" si="3"/>
        <v>0</v>
      </c>
      <c r="T17" s="13">
        <f t="shared" si="3"/>
        <v>373.8</v>
      </c>
      <c r="U17" s="13">
        <f t="shared" si="3"/>
        <v>0</v>
      </c>
      <c r="V17" s="13">
        <f t="shared" si="3"/>
        <v>224.00000000000003</v>
      </c>
      <c r="W17" s="13">
        <f t="shared" si="3"/>
        <v>0</v>
      </c>
      <c r="X17" s="13">
        <f t="shared" si="3"/>
        <v>0</v>
      </c>
      <c r="Y17" s="13">
        <f t="shared" si="3"/>
        <v>0</v>
      </c>
      <c r="Z17" s="13">
        <f t="shared" si="3"/>
        <v>0</v>
      </c>
      <c r="AA17" s="13">
        <f t="shared" si="3"/>
        <v>0</v>
      </c>
      <c r="AB17" s="13">
        <f t="shared" si="3"/>
        <v>418.6</v>
      </c>
      <c r="AC17" s="13">
        <f t="shared" si="3"/>
        <v>0</v>
      </c>
      <c r="AD17" s="13">
        <f t="shared" si="3"/>
        <v>0</v>
      </c>
      <c r="AE17" s="13">
        <f t="shared" si="3"/>
        <v>0</v>
      </c>
      <c r="AF17" s="13">
        <f t="shared" si="3"/>
        <v>0</v>
      </c>
      <c r="AG17" s="13">
        <f t="shared" si="3"/>
        <v>0</v>
      </c>
      <c r="AH17" s="3">
        <f t="shared" ref="AH17:AH25" si="4">SUM(C17:AG17)</f>
        <v>2030.7000000000003</v>
      </c>
      <c r="AI17" s="58" t="s">
        <v>6</v>
      </c>
    </row>
    <row r="18" spans="1:405" s="5" customFormat="1" ht="54.5" customHeight="1">
      <c r="B18" s="15" t="s">
        <v>7</v>
      </c>
      <c r="C18" s="13">
        <f>+C6*10</f>
        <v>210</v>
      </c>
      <c r="D18" s="13">
        <f>D6*10</f>
        <v>210</v>
      </c>
      <c r="E18" s="13">
        <f t="shared" ref="E18:AG18" si="5">+E6*10</f>
        <v>0</v>
      </c>
      <c r="F18" s="13">
        <f t="shared" si="5"/>
        <v>0</v>
      </c>
      <c r="G18" s="13">
        <f t="shared" si="5"/>
        <v>0</v>
      </c>
      <c r="H18" s="13">
        <f t="shared" si="5"/>
        <v>0</v>
      </c>
      <c r="I18" s="13">
        <f t="shared" si="5"/>
        <v>0</v>
      </c>
      <c r="J18" s="13">
        <f t="shared" si="5"/>
        <v>0</v>
      </c>
      <c r="K18" s="13">
        <f t="shared" si="5"/>
        <v>0</v>
      </c>
      <c r="L18" s="13">
        <f t="shared" si="5"/>
        <v>0</v>
      </c>
      <c r="M18" s="13"/>
      <c r="N18" s="13">
        <f t="shared" si="5"/>
        <v>0</v>
      </c>
      <c r="O18" s="13"/>
      <c r="P18" s="13"/>
      <c r="Q18" s="13">
        <f t="shared" si="5"/>
        <v>0</v>
      </c>
      <c r="R18" s="13">
        <f t="shared" si="5"/>
        <v>0</v>
      </c>
      <c r="S18" s="13">
        <f>S6*10</f>
        <v>0</v>
      </c>
      <c r="T18" s="13">
        <f t="shared" si="5"/>
        <v>120</v>
      </c>
      <c r="U18" s="13">
        <f t="shared" si="5"/>
        <v>0</v>
      </c>
      <c r="V18" s="13">
        <f t="shared" si="5"/>
        <v>0</v>
      </c>
      <c r="W18" s="13">
        <f t="shared" si="5"/>
        <v>0</v>
      </c>
      <c r="X18" s="13">
        <f t="shared" si="5"/>
        <v>0</v>
      </c>
      <c r="Y18" s="13">
        <f t="shared" si="5"/>
        <v>0</v>
      </c>
      <c r="Z18" s="13">
        <f t="shared" si="5"/>
        <v>0</v>
      </c>
      <c r="AA18" s="13">
        <f t="shared" si="5"/>
        <v>0</v>
      </c>
      <c r="AB18" s="13">
        <f t="shared" si="5"/>
        <v>90</v>
      </c>
      <c r="AC18" s="13"/>
      <c r="AD18" s="13"/>
      <c r="AE18" s="13">
        <f t="shared" si="5"/>
        <v>0</v>
      </c>
      <c r="AF18" s="13">
        <f t="shared" si="5"/>
        <v>0</v>
      </c>
      <c r="AG18" s="13">
        <f t="shared" si="5"/>
        <v>0</v>
      </c>
      <c r="AH18" s="3">
        <f t="shared" si="4"/>
        <v>630</v>
      </c>
      <c r="AI18" s="58" t="s">
        <v>7</v>
      </c>
    </row>
    <row r="19" spans="1:405" s="6" customFormat="1" ht="54.5" customHeight="1">
      <c r="B19" s="22" t="s">
        <v>8</v>
      </c>
      <c r="C19" s="23">
        <f>SUM(C15:C18)</f>
        <v>8686.65</v>
      </c>
      <c r="D19" s="23">
        <f>SUM(D15:D18)</f>
        <v>8686.65</v>
      </c>
      <c r="E19" s="23">
        <f t="shared" ref="E19:AG19" si="6">+E15+E16+E17</f>
        <v>0</v>
      </c>
      <c r="F19" s="23">
        <f t="shared" si="6"/>
        <v>0</v>
      </c>
      <c r="G19" s="23">
        <f t="shared" si="6"/>
        <v>0</v>
      </c>
      <c r="H19" s="23">
        <f t="shared" si="6"/>
        <v>0</v>
      </c>
      <c r="I19" s="23">
        <f t="shared" si="6"/>
        <v>0</v>
      </c>
      <c r="J19" s="23">
        <f t="shared" si="6"/>
        <v>0</v>
      </c>
      <c r="K19" s="23">
        <f t="shared" si="6"/>
        <v>0</v>
      </c>
      <c r="L19" s="23">
        <f t="shared" si="6"/>
        <v>0</v>
      </c>
      <c r="M19" s="23">
        <f t="shared" si="6"/>
        <v>0</v>
      </c>
      <c r="N19" s="23">
        <f t="shared" si="6"/>
        <v>0</v>
      </c>
      <c r="O19" s="23">
        <f t="shared" si="6"/>
        <v>0</v>
      </c>
      <c r="P19" s="23">
        <f>SUM(P15:P18)</f>
        <v>0</v>
      </c>
      <c r="Q19" s="23">
        <f t="shared" si="6"/>
        <v>0</v>
      </c>
      <c r="R19" s="23">
        <f t="shared" si="6"/>
        <v>0</v>
      </c>
      <c r="S19" s="23">
        <f>S18+S17+S16+S15</f>
        <v>0</v>
      </c>
      <c r="T19" s="23">
        <f t="shared" si="6"/>
        <v>6247.8</v>
      </c>
      <c r="U19" s="23">
        <f t="shared" si="6"/>
        <v>0</v>
      </c>
      <c r="V19" s="23">
        <f t="shared" si="6"/>
        <v>3744</v>
      </c>
      <c r="W19" s="23">
        <f t="shared" si="6"/>
        <v>0</v>
      </c>
      <c r="X19" s="23">
        <f t="shared" si="6"/>
        <v>0</v>
      </c>
      <c r="Y19" s="23">
        <f t="shared" si="6"/>
        <v>0</v>
      </c>
      <c r="Z19" s="23">
        <f t="shared" si="6"/>
        <v>0</v>
      </c>
      <c r="AA19" s="32">
        <f t="shared" si="6"/>
        <v>0</v>
      </c>
      <c r="AB19" s="23">
        <f t="shared" si="6"/>
        <v>6996.6</v>
      </c>
      <c r="AC19" s="23">
        <f t="shared" si="6"/>
        <v>0</v>
      </c>
      <c r="AD19" s="23">
        <f t="shared" si="6"/>
        <v>0</v>
      </c>
      <c r="AE19" s="23">
        <f t="shared" si="6"/>
        <v>0</v>
      </c>
      <c r="AF19" s="23">
        <f t="shared" si="6"/>
        <v>0</v>
      </c>
      <c r="AG19" s="23">
        <f t="shared" si="6"/>
        <v>0</v>
      </c>
      <c r="AH19" s="24">
        <f t="shared" si="4"/>
        <v>34361.699999999997</v>
      </c>
      <c r="AI19" s="60" t="s">
        <v>8</v>
      </c>
    </row>
    <row r="20" spans="1:405" s="5" customFormat="1" ht="54.5" customHeight="1">
      <c r="B20" s="15" t="s">
        <v>9</v>
      </c>
      <c r="C20" s="13"/>
      <c r="D20" s="13">
        <f t="shared" ref="D20:D25" si="7">SUM(C20)</f>
        <v>0</v>
      </c>
      <c r="E20" s="3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>
        <v>6248</v>
      </c>
      <c r="U20" s="13"/>
      <c r="V20" s="13">
        <v>3745</v>
      </c>
      <c r="W20" s="13"/>
      <c r="X20" s="13"/>
      <c r="Y20" s="13"/>
      <c r="Z20" s="13"/>
      <c r="AA20" s="13"/>
      <c r="AB20" s="13">
        <v>7000</v>
      </c>
      <c r="AC20" s="13"/>
      <c r="AD20" s="13"/>
      <c r="AE20" s="13"/>
      <c r="AF20" s="13"/>
      <c r="AG20" s="13"/>
      <c r="AH20" s="3">
        <f t="shared" si="4"/>
        <v>16993</v>
      </c>
      <c r="AI20" s="58" t="s">
        <v>9</v>
      </c>
    </row>
    <row r="21" spans="1:405" s="5" customFormat="1" ht="54.5" customHeight="1">
      <c r="B21" s="15" t="s">
        <v>10</v>
      </c>
      <c r="C21" s="13"/>
      <c r="D21" s="13">
        <f t="shared" si="7"/>
        <v>0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31"/>
      <c r="Z21" s="13"/>
      <c r="AA21" s="13"/>
      <c r="AB21" s="13"/>
      <c r="AC21" s="13"/>
      <c r="AD21" s="13"/>
      <c r="AE21" s="13"/>
      <c r="AF21" s="13"/>
      <c r="AG21" s="13"/>
      <c r="AH21" s="3">
        <f t="shared" si="4"/>
        <v>0</v>
      </c>
      <c r="AI21" s="58" t="s">
        <v>10</v>
      </c>
    </row>
    <row r="22" spans="1:405" s="5" customFormat="1" ht="54.5" customHeight="1">
      <c r="B22" s="15" t="s">
        <v>11</v>
      </c>
      <c r="C22" s="13"/>
      <c r="D22" s="13">
        <f t="shared" si="7"/>
        <v>0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3">
        <f t="shared" si="4"/>
        <v>0</v>
      </c>
      <c r="AI22" s="58" t="s">
        <v>11</v>
      </c>
    </row>
    <row r="23" spans="1:405" s="12" customFormat="1" ht="54.5" customHeight="1">
      <c r="A23" s="14"/>
      <c r="B23" s="15" t="s">
        <v>12</v>
      </c>
      <c r="C23" s="13"/>
      <c r="D23" s="13">
        <f t="shared" si="7"/>
        <v>0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3">
        <f t="shared" si="4"/>
        <v>0</v>
      </c>
      <c r="AI23" s="58" t="s">
        <v>12</v>
      </c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5"/>
      <c r="NI23" s="5"/>
      <c r="NJ23" s="5"/>
      <c r="NK23" s="5"/>
      <c r="NL23" s="5"/>
      <c r="NM23" s="5"/>
      <c r="NN23" s="5"/>
      <c r="NO23" s="5"/>
      <c r="NP23" s="5"/>
      <c r="NQ23" s="5"/>
      <c r="NR23" s="5"/>
      <c r="NS23" s="5"/>
      <c r="NT23" s="5"/>
      <c r="NU23" s="5"/>
      <c r="NV23" s="5"/>
      <c r="NW23" s="5"/>
      <c r="NX23" s="5"/>
      <c r="NY23" s="5"/>
      <c r="NZ23" s="5"/>
      <c r="OA23" s="5"/>
      <c r="OB23" s="5"/>
      <c r="OC23" s="5"/>
      <c r="OD23" s="5"/>
      <c r="OE23" s="5"/>
      <c r="OF23" s="5"/>
      <c r="OG23" s="5"/>
      <c r="OH23" s="5"/>
      <c r="OI23" s="5"/>
      <c r="OJ23" s="5"/>
      <c r="OK23" s="5"/>
      <c r="OL23" s="5"/>
      <c r="OM23" s="5"/>
      <c r="ON23" s="5"/>
      <c r="OO23" s="5"/>
    </row>
    <row r="24" spans="1:405" s="5" customFormat="1" ht="54.5" customHeight="1">
      <c r="B24" s="15" t="s">
        <v>23</v>
      </c>
      <c r="C24" s="13">
        <v>8685</v>
      </c>
      <c r="D24" s="13">
        <v>8685</v>
      </c>
      <c r="E24" s="13"/>
      <c r="F24" s="13"/>
      <c r="G24" s="13"/>
      <c r="H24" s="13"/>
      <c r="I24" s="13"/>
      <c r="J24" s="13"/>
      <c r="K24" s="16"/>
      <c r="L24" s="13"/>
      <c r="M24" s="13"/>
      <c r="N24" s="13"/>
      <c r="O24" s="13"/>
      <c r="P24" s="13"/>
      <c r="Q24" s="13"/>
      <c r="R24" s="16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3">
        <f t="shared" si="4"/>
        <v>17370</v>
      </c>
      <c r="AI24" s="58" t="s">
        <v>23</v>
      </c>
    </row>
    <row r="25" spans="1:405" s="5" customFormat="1" ht="54.5" customHeight="1">
      <c r="B25" s="15" t="s">
        <v>13</v>
      </c>
      <c r="C25" s="13"/>
      <c r="D25" s="13">
        <f t="shared" si="7"/>
        <v>0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3">
        <f t="shared" si="4"/>
        <v>0</v>
      </c>
      <c r="AI25" s="58" t="s">
        <v>13</v>
      </c>
    </row>
    <row r="26" spans="1:405" s="6" customFormat="1" ht="54.5" customHeight="1">
      <c r="B26" s="22" t="s">
        <v>8</v>
      </c>
      <c r="C26" s="23">
        <f>SUM(C20:C25)</f>
        <v>8685</v>
      </c>
      <c r="D26" s="23">
        <f>SUM(D20:D25)</f>
        <v>8685</v>
      </c>
      <c r="E26" s="23">
        <f t="shared" ref="E26:AG26" si="8">SUM(E20:E25)</f>
        <v>0</v>
      </c>
      <c r="F26" s="23"/>
      <c r="G26" s="23">
        <f>SUM(G20:G25)</f>
        <v>0</v>
      </c>
      <c r="H26" s="23">
        <f>SUM(H20:H25)</f>
        <v>0</v>
      </c>
      <c r="I26" s="23">
        <f>SUM(I20:I25)</f>
        <v>0</v>
      </c>
      <c r="J26" s="23">
        <f t="shared" si="8"/>
        <v>0</v>
      </c>
      <c r="K26" s="23">
        <f t="shared" si="8"/>
        <v>0</v>
      </c>
      <c r="L26" s="23">
        <f t="shared" si="8"/>
        <v>0</v>
      </c>
      <c r="M26" s="23">
        <f t="shared" si="8"/>
        <v>0</v>
      </c>
      <c r="N26" s="23">
        <f t="shared" si="8"/>
        <v>0</v>
      </c>
      <c r="O26" s="23">
        <f t="shared" si="8"/>
        <v>0</v>
      </c>
      <c r="P26" s="23">
        <f t="shared" si="8"/>
        <v>0</v>
      </c>
      <c r="Q26" s="23">
        <f t="shared" si="8"/>
        <v>0</v>
      </c>
      <c r="R26" s="23">
        <f t="shared" si="8"/>
        <v>0</v>
      </c>
      <c r="S26" s="23">
        <f>SUM(S20:S25)</f>
        <v>0</v>
      </c>
      <c r="T26" s="23">
        <f t="shared" si="8"/>
        <v>6248</v>
      </c>
      <c r="U26" s="23">
        <f t="shared" si="8"/>
        <v>0</v>
      </c>
      <c r="V26" s="23">
        <f t="shared" si="8"/>
        <v>3745</v>
      </c>
      <c r="W26" s="23">
        <f t="shared" si="8"/>
        <v>0</v>
      </c>
      <c r="X26" s="23">
        <f t="shared" si="8"/>
        <v>0</v>
      </c>
      <c r="Y26" s="23">
        <f t="shared" si="8"/>
        <v>0</v>
      </c>
      <c r="Z26" s="23">
        <f t="shared" si="8"/>
        <v>0</v>
      </c>
      <c r="AA26" s="32">
        <f t="shared" si="8"/>
        <v>0</v>
      </c>
      <c r="AB26" s="23">
        <f t="shared" si="8"/>
        <v>7000</v>
      </c>
      <c r="AC26" s="23">
        <f t="shared" si="8"/>
        <v>0</v>
      </c>
      <c r="AD26" s="23">
        <f t="shared" si="8"/>
        <v>0</v>
      </c>
      <c r="AE26" s="23">
        <f t="shared" si="8"/>
        <v>0</v>
      </c>
      <c r="AF26" s="23">
        <f t="shared" si="8"/>
        <v>0</v>
      </c>
      <c r="AG26" s="23">
        <f t="shared" si="8"/>
        <v>0</v>
      </c>
      <c r="AH26" s="24">
        <f>SUM(C26:AG26)</f>
        <v>34363</v>
      </c>
      <c r="AI26" s="60" t="s">
        <v>8</v>
      </c>
    </row>
    <row r="27" spans="1:405" s="6" customFormat="1" ht="54.5" customHeight="1" thickBot="1">
      <c r="B27" s="25" t="s">
        <v>14</v>
      </c>
      <c r="C27" s="26">
        <f>C19-C26</f>
        <v>1.6499999999996362</v>
      </c>
      <c r="D27" s="26">
        <f>D19-D24</f>
        <v>1.6499999999996362</v>
      </c>
      <c r="E27" s="26">
        <f t="shared" ref="E27:AH27" si="9">+E19-E26</f>
        <v>0</v>
      </c>
      <c r="F27" s="26">
        <f t="shared" si="9"/>
        <v>0</v>
      </c>
      <c r="G27" s="26">
        <f t="shared" si="9"/>
        <v>0</v>
      </c>
      <c r="H27" s="26">
        <f t="shared" si="9"/>
        <v>0</v>
      </c>
      <c r="I27" s="26">
        <f>+I19-I26</f>
        <v>0</v>
      </c>
      <c r="J27" s="26">
        <f t="shared" si="9"/>
        <v>0</v>
      </c>
      <c r="K27" s="26">
        <f t="shared" si="9"/>
        <v>0</v>
      </c>
      <c r="L27" s="26">
        <f t="shared" si="9"/>
        <v>0</v>
      </c>
      <c r="M27" s="26">
        <f t="shared" si="9"/>
        <v>0</v>
      </c>
      <c r="N27" s="26">
        <f t="shared" si="9"/>
        <v>0</v>
      </c>
      <c r="O27" s="26">
        <f t="shared" si="9"/>
        <v>0</v>
      </c>
      <c r="P27" s="26">
        <f t="shared" si="9"/>
        <v>0</v>
      </c>
      <c r="Q27" s="26">
        <f t="shared" si="9"/>
        <v>0</v>
      </c>
      <c r="R27" s="26">
        <f t="shared" si="9"/>
        <v>0</v>
      </c>
      <c r="S27" s="26">
        <f t="shared" si="9"/>
        <v>0</v>
      </c>
      <c r="T27" s="26">
        <f t="shared" si="9"/>
        <v>-0.1999999999998181</v>
      </c>
      <c r="U27" s="26">
        <f t="shared" si="9"/>
        <v>0</v>
      </c>
      <c r="V27" s="26">
        <f t="shared" si="9"/>
        <v>-1</v>
      </c>
      <c r="W27" s="26">
        <f t="shared" si="9"/>
        <v>0</v>
      </c>
      <c r="X27" s="26">
        <f t="shared" si="9"/>
        <v>0</v>
      </c>
      <c r="Y27" s="26">
        <f t="shared" si="9"/>
        <v>0</v>
      </c>
      <c r="Z27" s="26">
        <f t="shared" si="9"/>
        <v>0</v>
      </c>
      <c r="AA27" s="26">
        <f t="shared" si="9"/>
        <v>0</v>
      </c>
      <c r="AB27" s="26">
        <f t="shared" si="9"/>
        <v>-3.3999999999996362</v>
      </c>
      <c r="AC27" s="26">
        <f t="shared" si="9"/>
        <v>0</v>
      </c>
      <c r="AD27" s="26">
        <f t="shared" si="9"/>
        <v>0</v>
      </c>
      <c r="AE27" s="26">
        <f t="shared" si="9"/>
        <v>0</v>
      </c>
      <c r="AF27" s="26">
        <f t="shared" si="9"/>
        <v>0</v>
      </c>
      <c r="AG27" s="26">
        <f t="shared" si="9"/>
        <v>0</v>
      </c>
      <c r="AH27" s="27">
        <f t="shared" si="9"/>
        <v>-1.3000000000029104</v>
      </c>
      <c r="AI27" s="61" t="s">
        <v>14</v>
      </c>
    </row>
    <row r="28" spans="1:405" s="6" customFormat="1" ht="54.5" customHeight="1">
      <c r="B28" s="5"/>
      <c r="C28" s="5"/>
      <c r="D28" s="8"/>
      <c r="E28" s="51"/>
      <c r="F28" s="49"/>
      <c r="G28" s="49"/>
      <c r="H28" s="49"/>
      <c r="I28" s="49"/>
      <c r="J28" s="50"/>
      <c r="K28" s="48"/>
      <c r="L28" s="51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1:405" s="6" customFormat="1" ht="21">
      <c r="B29" s="7" t="s">
        <v>15</v>
      </c>
      <c r="C29" s="5"/>
      <c r="D29" s="5"/>
      <c r="E29" s="52"/>
      <c r="F29" s="49"/>
      <c r="G29" s="49"/>
      <c r="H29" s="49"/>
      <c r="I29" s="49"/>
      <c r="J29" s="49"/>
      <c r="K29" s="49"/>
      <c r="L29" s="54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spans="1:405" s="6" customFormat="1" ht="21">
      <c r="B30" s="5"/>
      <c r="C30" s="5"/>
      <c r="D30" s="5"/>
      <c r="E30" s="53"/>
      <c r="F30" s="49"/>
      <c r="G30" s="49"/>
      <c r="H30" s="49"/>
      <c r="I30" s="49" t="s">
        <v>25</v>
      </c>
      <c r="J30" s="49"/>
      <c r="K30" s="49"/>
      <c r="L30" s="53"/>
      <c r="M30" s="5"/>
      <c r="N30" s="5"/>
      <c r="O30" s="5"/>
      <c r="P30" s="8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spans="1:405" s="6" customFormat="1" ht="21">
      <c r="B31" s="5" t="s">
        <v>30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8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405" s="6" customFormat="1" ht="21">
      <c r="B32" s="5" t="s">
        <v>31</v>
      </c>
      <c r="C32" s="5"/>
      <c r="D32" s="5" t="s">
        <v>16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8"/>
      <c r="Q32" s="5"/>
      <c r="R32" s="5"/>
      <c r="S32" s="5"/>
      <c r="T32" s="5"/>
      <c r="U32" s="5"/>
      <c r="V32" s="5"/>
      <c r="W32" s="5" t="s">
        <v>19</v>
      </c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spans="2:34" s="6" customFormat="1" ht="21">
      <c r="B33" s="5" t="s">
        <v>32</v>
      </c>
      <c r="C33" s="5"/>
      <c r="D33" s="5"/>
      <c r="E33" s="5"/>
      <c r="F33" s="5"/>
      <c r="G33" s="38"/>
      <c r="H33" s="39"/>
      <c r="I33" s="39"/>
      <c r="J33" s="40"/>
      <c r="K33" s="40"/>
      <c r="L33" s="41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</row>
    <row r="34" spans="2:34" s="6" customFormat="1" ht="21">
      <c r="B34" s="5"/>
      <c r="C34" s="5"/>
      <c r="D34" s="5"/>
      <c r="E34" s="5"/>
      <c r="F34" s="5"/>
      <c r="G34" s="38"/>
      <c r="H34" s="39"/>
      <c r="I34" s="39"/>
      <c r="J34" s="40"/>
      <c r="K34" s="40"/>
      <c r="L34" s="41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spans="2:34">
      <c r="G35" s="38"/>
      <c r="H35" s="39"/>
      <c r="I35" s="39"/>
      <c r="J35" s="40"/>
      <c r="K35" s="40"/>
      <c r="L35" s="41"/>
    </row>
    <row r="36" spans="2:34">
      <c r="G36" s="38"/>
      <c r="H36" s="39"/>
      <c r="I36" s="39"/>
      <c r="J36" s="40"/>
      <c r="K36" s="40"/>
      <c r="L36" s="41"/>
    </row>
    <row r="37" spans="2:34">
      <c r="G37" s="38"/>
      <c r="H37" s="39"/>
      <c r="I37" s="39"/>
      <c r="J37" s="40"/>
      <c r="K37" s="40"/>
      <c r="L37" s="41"/>
    </row>
    <row r="38" spans="2:34">
      <c r="G38" s="39"/>
      <c r="H38" s="39"/>
      <c r="I38" s="39"/>
      <c r="J38" s="39"/>
      <c r="K38" s="42"/>
      <c r="L38" s="41"/>
    </row>
    <row r="39" spans="2:34">
      <c r="G39" s="39"/>
      <c r="H39" s="43"/>
      <c r="I39" s="39"/>
      <c r="J39" s="44"/>
      <c r="K39" s="45"/>
      <c r="L39" s="41"/>
    </row>
    <row r="40" spans="2:34">
      <c r="G40" s="39"/>
      <c r="H40" s="43"/>
      <c r="I40" s="39"/>
      <c r="J40" s="39"/>
      <c r="K40" s="46"/>
      <c r="L40" s="41"/>
    </row>
    <row r="41" spans="2:34">
      <c r="G41" s="39"/>
      <c r="H41" s="43"/>
      <c r="I41" s="39"/>
      <c r="J41" s="39"/>
      <c r="K41" s="42"/>
      <c r="L41" s="41"/>
    </row>
    <row r="42" spans="2:34" ht="18">
      <c r="G42" s="39"/>
      <c r="H42" s="39"/>
      <c r="I42" s="39"/>
      <c r="J42" s="39"/>
      <c r="K42" s="42"/>
      <c r="L42" s="47"/>
    </row>
    <row r="44" spans="2:34" ht="16">
      <c r="H44" s="36"/>
      <c r="I44" s="37"/>
    </row>
  </sheetData>
  <printOptions horizontalCentered="1" verticalCentered="1"/>
  <pageMargins left="0" right="0" top="0.74803149606299202" bottom="0.74803149606299202" header="0.31496062992126" footer="0.31496062992126"/>
  <pageSetup paperSize="9" scale="30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749475-725d-4925-9f02-c4fe121892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A942EAF01DD94E874870A0F4BF18EF" ma:contentTypeVersion="8" ma:contentTypeDescription="Create a new document." ma:contentTypeScope="" ma:versionID="94e468d2a903be7a3f5abf8f06cad314">
  <xsd:schema xmlns:xsd="http://www.w3.org/2001/XMLSchema" xmlns:xs="http://www.w3.org/2001/XMLSchema" xmlns:p="http://schemas.microsoft.com/office/2006/metadata/properties" xmlns:ns3="3e749475-725d-4925-9f02-c4fe12189204" xmlns:ns4="e1b82721-3240-4fc6-9d62-a88c1ac6f69e" targetNamespace="http://schemas.microsoft.com/office/2006/metadata/properties" ma:root="true" ma:fieldsID="36339f82f83fd00125273372bc03f62c" ns3:_="" ns4:_="">
    <xsd:import namespace="3e749475-725d-4925-9f02-c4fe12189204"/>
    <xsd:import namespace="e1b82721-3240-4fc6-9d62-a88c1ac6f6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49475-725d-4925-9f02-c4fe121892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82721-3240-4fc6-9d62-a88c1ac6f69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68A984-BB0D-4089-AF2B-716A116FC0BD}">
  <ds:schemaRefs>
    <ds:schemaRef ds:uri="http://schemas.microsoft.com/office/2006/metadata/properties"/>
    <ds:schemaRef ds:uri="http://www.w3.org/XML/1998/namespace"/>
    <ds:schemaRef ds:uri="http://purl.org/dc/elements/1.1/"/>
    <ds:schemaRef ds:uri="3e749475-725d-4925-9f02-c4fe12189204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e1b82721-3240-4fc6-9d62-a88c1ac6f69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7F735BC-977D-47A8-9795-195E3DFFBA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96F00A-6D24-4C4E-ABBE-3DED5EBA8F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749475-725d-4925-9f02-c4fe12189204"/>
    <ds:schemaRef ds:uri="e1b82721-3240-4fc6-9d62-a88c1ac6f6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FEB</vt:lpstr>
      <vt:lpstr>FEB!Print_Area</vt:lpstr>
      <vt:lpstr>FEB!Print_Titles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Vren Heierli</dc:creator>
  <cp:lastModifiedBy>Vren Heierli</cp:lastModifiedBy>
  <cp:lastPrinted>2024-02-12T07:46:30Z</cp:lastPrinted>
  <dcterms:created xsi:type="dcterms:W3CDTF">2023-11-30T18:26:34Z</dcterms:created>
  <dcterms:modified xsi:type="dcterms:W3CDTF">2025-03-17T04:06:38Z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0x010100F7A942EAF01DD94E874870A0F4BF18EF</vt:lpwstr>
  </property>
</Properties>
</file>